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<sst xmlns="http://schemas.openxmlformats.org/spreadsheetml/2006/main" count="32" uniqueCount="30">
  <si>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Avgift</t>
  </si>
  <si>
    <t>Förfallodag</t>
  </si>
  <si>
    <t xml:space="preserve">                  Föregående års budget samt utfall</t>
  </si>
  <si>
    <t>Utgift/Inkomstslag</t>
  </si>
  <si>
    <t>Utfall</t>
  </si>
  <si>
    <t>Budget</t>
  </si>
  <si>
    <t>Differens</t>
  </si>
  <si>
    <t>Avgifter, delägare</t>
  </si>
  <si>
    <t>Övriga intäkter</t>
  </si>
  <si>
    <t>Ränteintäkter</t>
  </si>
  <si>
    <t>Totala intäkter</t>
  </si>
  <si>
    <t>Elektricitet</t>
  </si>
  <si>
    <t>Underhåll, allmänning</t>
  </si>
  <si>
    <t>Kabel TV</t>
  </si>
  <si>
    <t>Arvoden,styr. Revisorer</t>
  </si>
  <si>
    <t>Arbetsgivaravgifter</t>
  </si>
  <si>
    <t>Förbrukningsinventarier</t>
  </si>
  <si>
    <t>Företagsförsäkringar</t>
  </si>
  <si>
    <t>Övriga finansiella kostnader</t>
  </si>
  <si>
    <t>Avsättning, fond</t>
  </si>
  <si>
    <t>Totala kostnader</t>
  </si>
  <si>
    <t>Resulat</t>
  </si>
  <si>
    <t>Beräknat resultat</t>
  </si>
  <si>
    <t>Hemsida</t>
  </si>
  <si>
    <t>per Tersial</t>
  </si>
  <si>
    <t>Redovisningstjänster</t>
  </si>
  <si>
    <t>Övriga avdragsgiltiga kostnader</t>
  </si>
  <si>
    <t>Träd och buskar</t>
  </si>
  <si>
    <t>Ränta och avskrivningar</t>
  </si>
  <si>
    <t xml:space="preserve">  INKOMST-UTGIFTSSTAT 2013, BUDGET 2014 SUNNERSTA SAMFÄLLIGHET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</si>
</sst>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25" fillId="21" borderId="17" xfId="35" applyNumberForma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32"/>
  <sheetViews>
    <sheetView tabSelected="1" zoomScalePageLayoutView="0" workbookViewId="0" topLeftCell="A2">
      <selection activeCell="H36" sqref="H36"/>
    </sheetView>
  </sheetViews>
  <sheetFormatPr defaultColWidth="9.140625" defaultRowHeight="12.75"/>
  <cols>
    <col min="1" max="1" width="3.8515625" style="0" customWidth="1"/>
    <col min="2" max="2" width="9.140625" style="0" hidden="1" customWidth="1"/>
    <col min="4" max="4" width="22.7109375" style="0" customWidth="1"/>
    <col min="5" max="5" width="11.7109375" style="0" customWidth="1"/>
    <col min="10" max="10" width="5.57421875" style="0" customWidth="1"/>
    <col min="12" max="12" width="4.7109375" style="0" customWidth="1"/>
    <col min="13" max="13" width="9.7109375" style="0" bestFit="1" customWidth="1"/>
    <col min="14" max="14" width="11.8515625" style="0" customWidth="1"/>
  </cols>
  <sheetData>
    <row r="2" spans="4:13" ht="18.75" thickBot="1">
      <c r="D2" s="1" t="s">
        <v>29</v>
      </c>
      <c r="E2" s="2"/>
      <c r="F2" s="1"/>
      <c r="G2" s="1"/>
      <c r="H2" s="1"/>
      <c r="I2" s="1"/>
      <c r="J2" s="2"/>
      <c r="K2" s="2"/>
      <c r="L2" s="2"/>
      <c r="M2" s="2"/>
    </row>
    <row r="3" spans="13:14" ht="12.75">
      <c r="M3" s="3" t="s">
        <v>0</v>
      </c>
      <c r="N3" s="4" t="s">
        <v>1</v>
      </c>
    </row>
    <row r="4" spans="13:14" ht="13.5" thickBot="1">
      <c r="M4" s="5" t="s">
        <v>24</v>
      </c>
      <c r="N4" s="6">
        <v>2014</v>
      </c>
    </row>
    <row r="5" spans="13:14" ht="13.5" thickBot="1">
      <c r="M5" s="7">
        <v>1500</v>
      </c>
      <c r="N5" s="8">
        <v>41727</v>
      </c>
    </row>
    <row r="6" spans="3:14" ht="13.5" thickBot="1">
      <c r="C6" s="9"/>
      <c r="D6" s="10" t="s">
        <v>2</v>
      </c>
      <c r="E6" s="11"/>
      <c r="F6" s="11"/>
      <c r="G6" s="11"/>
      <c r="H6" s="11"/>
      <c r="I6" s="12"/>
      <c r="M6" s="13">
        <v>1000</v>
      </c>
      <c r="N6" s="14">
        <v>41849</v>
      </c>
    </row>
    <row r="7" spans="3:14" ht="13.5" thickBot="1">
      <c r="C7" s="27"/>
      <c r="D7" s="20"/>
      <c r="E7" s="27"/>
      <c r="F7" s="27"/>
      <c r="G7" s="27"/>
      <c r="H7" s="27"/>
      <c r="I7" s="27"/>
      <c r="M7" s="13">
        <v>1500</v>
      </c>
      <c r="N7" s="14">
        <v>41972</v>
      </c>
    </row>
    <row r="8" ht="13.5" thickBot="1"/>
    <row r="9" spans="3:13" ht="12.75">
      <c r="C9" s="15"/>
      <c r="D9" s="16"/>
      <c r="E9" s="17"/>
      <c r="F9" s="17">
        <v>2012</v>
      </c>
      <c r="G9" s="17">
        <v>2013</v>
      </c>
      <c r="H9" s="18">
        <v>2013</v>
      </c>
      <c r="I9" s="17">
        <v>2013</v>
      </c>
      <c r="M9" s="17">
        <v>2014</v>
      </c>
    </row>
    <row r="10" spans="3:13" ht="12.75">
      <c r="C10" s="19" t="s">
        <v>3</v>
      </c>
      <c r="D10" s="20"/>
      <c r="E10" s="21"/>
      <c r="F10" s="21" t="s">
        <v>4</v>
      </c>
      <c r="G10" s="21" t="s">
        <v>4</v>
      </c>
      <c r="H10" s="22" t="s">
        <v>5</v>
      </c>
      <c r="I10" s="21" t="s">
        <v>6</v>
      </c>
      <c r="M10" s="23" t="s">
        <v>5</v>
      </c>
    </row>
    <row r="11" spans="3:13" ht="13.5" thickBot="1">
      <c r="C11" s="19"/>
      <c r="D11" s="20"/>
      <c r="E11" s="21"/>
      <c r="F11" s="24"/>
      <c r="G11" s="24"/>
      <c r="H11" s="19"/>
      <c r="I11" s="25"/>
      <c r="M11" s="26"/>
    </row>
    <row r="12" spans="3:15" ht="15.75" thickBot="1">
      <c r="C12" s="15" t="s">
        <v>7</v>
      </c>
      <c r="D12" s="16"/>
      <c r="E12" s="17"/>
      <c r="F12" s="13">
        <v>351000</v>
      </c>
      <c r="G12" s="39">
        <v>351000</v>
      </c>
      <c r="H12" s="13">
        <v>351000</v>
      </c>
      <c r="I12" s="13">
        <f>SUM(G12-H12)</f>
        <v>0</v>
      </c>
      <c r="J12" s="27"/>
      <c r="M12" s="13">
        <f>(M5+M6+M7)*78</f>
        <v>312000</v>
      </c>
      <c r="O12" s="36"/>
    </row>
    <row r="13" spans="3:14" ht="15.75" thickBot="1">
      <c r="C13" s="28" t="s">
        <v>8</v>
      </c>
      <c r="D13" s="10"/>
      <c r="E13" s="29"/>
      <c r="F13" s="13">
        <v>-1.3</v>
      </c>
      <c r="G13" s="39"/>
      <c r="H13" s="13"/>
      <c r="I13" s="13">
        <f aca="true" t="shared" si="0" ref="I13:I30">SUM(G13-H13)</f>
        <v>0</v>
      </c>
      <c r="M13" s="13"/>
      <c r="N13" s="20"/>
    </row>
    <row r="14" spans="3:14" ht="15.75" thickBot="1">
      <c r="C14" s="28" t="s">
        <v>9</v>
      </c>
      <c r="D14" s="10"/>
      <c r="E14" s="29"/>
      <c r="F14" s="13">
        <v>2035</v>
      </c>
      <c r="G14" s="39">
        <v>765</v>
      </c>
      <c r="H14" s="13">
        <v>2000</v>
      </c>
      <c r="I14" s="13">
        <f t="shared" si="0"/>
        <v>-1235</v>
      </c>
      <c r="M14" s="13">
        <v>1000</v>
      </c>
      <c r="N14" s="20"/>
    </row>
    <row r="15" spans="3:14" ht="15.75" thickBot="1">
      <c r="C15" s="28" t="s">
        <v>10</v>
      </c>
      <c r="D15" s="10"/>
      <c r="E15" s="29"/>
      <c r="F15" s="13">
        <f>SUM(F12:F14)</f>
        <v>353033.7</v>
      </c>
      <c r="G15" s="39">
        <f>+G12+G13+G14</f>
        <v>351765</v>
      </c>
      <c r="H15" s="13">
        <f>+H12+H13+H14</f>
        <v>353000</v>
      </c>
      <c r="I15" s="13">
        <f>SUM(I12:I14)</f>
        <v>-1235</v>
      </c>
      <c r="M15" s="13">
        <f>+M12+M13+M14</f>
        <v>313000</v>
      </c>
      <c r="N15" s="20"/>
    </row>
    <row r="16" spans="3:14" ht="13.5" thickBot="1">
      <c r="C16" s="28"/>
      <c r="D16" s="10"/>
      <c r="E16" s="29"/>
      <c r="F16" s="13"/>
      <c r="G16" s="13"/>
      <c r="H16" s="13"/>
      <c r="I16" s="13"/>
      <c r="M16" s="13"/>
      <c r="N16" s="20"/>
    </row>
    <row r="17" spans="3:14" ht="15.75" thickBot="1">
      <c r="C17" s="28" t="s">
        <v>11</v>
      </c>
      <c r="D17" s="10"/>
      <c r="E17" s="29"/>
      <c r="F17" s="13">
        <v>-2664</v>
      </c>
      <c r="G17" s="39">
        <v>-5414</v>
      </c>
      <c r="H17" s="13">
        <v>-3000</v>
      </c>
      <c r="I17" s="13">
        <f t="shared" si="0"/>
        <v>-2414</v>
      </c>
      <c r="M17" s="13">
        <v>-4000</v>
      </c>
      <c r="N17" s="20"/>
    </row>
    <row r="18" spans="3:13" ht="15.75" thickBot="1">
      <c r="C18" s="28" t="s">
        <v>12</v>
      </c>
      <c r="D18" s="10"/>
      <c r="E18" s="29"/>
      <c r="F18" s="13">
        <f>-53735+-3895</f>
        <v>-57630</v>
      </c>
      <c r="G18" s="39">
        <v>-55315</v>
      </c>
      <c r="H18" s="13">
        <v>-55000</v>
      </c>
      <c r="I18" s="13">
        <f t="shared" si="0"/>
        <v>-315</v>
      </c>
      <c r="M18" s="13">
        <f>+-55000-12000-12000</f>
        <v>-79000</v>
      </c>
    </row>
    <row r="19" spans="3:13" ht="15.75" thickBot="1">
      <c r="C19" s="28" t="s">
        <v>13</v>
      </c>
      <c r="D19" s="10"/>
      <c r="E19" s="29"/>
      <c r="F19" s="13">
        <v>-91803</v>
      </c>
      <c r="G19" s="39">
        <v>-79440</v>
      </c>
      <c r="H19" s="13">
        <v>-93000</v>
      </c>
      <c r="I19" s="13">
        <f t="shared" si="0"/>
        <v>13560</v>
      </c>
      <c r="M19" s="13">
        <f>G19/12*9+80</f>
        <v>-59500</v>
      </c>
    </row>
    <row r="20" spans="3:13" ht="15.75" thickBot="1">
      <c r="C20" s="28" t="s">
        <v>14</v>
      </c>
      <c r="D20" s="10"/>
      <c r="E20" s="29"/>
      <c r="F20" s="13">
        <v>-25000</v>
      </c>
      <c r="G20" s="39">
        <v>-20000</v>
      </c>
      <c r="H20" s="7">
        <v>-24000</v>
      </c>
      <c r="I20" s="13">
        <f t="shared" si="0"/>
        <v>4000</v>
      </c>
      <c r="M20" s="7">
        <v>-24000</v>
      </c>
    </row>
    <row r="21" spans="3:13" ht="15.75" thickBot="1">
      <c r="C21" s="19" t="s">
        <v>15</v>
      </c>
      <c r="D21" s="20"/>
      <c r="E21" s="29"/>
      <c r="F21" s="13">
        <v>-7855</v>
      </c>
      <c r="G21" s="39">
        <v>-3769</v>
      </c>
      <c r="H21" s="7">
        <v>-6200</v>
      </c>
      <c r="I21" s="34">
        <f t="shared" si="0"/>
        <v>2431</v>
      </c>
      <c r="M21" s="7">
        <v>-6000</v>
      </c>
    </row>
    <row r="22" spans="3:13" ht="15.75" thickBot="1">
      <c r="C22" s="28" t="s">
        <v>23</v>
      </c>
      <c r="D22" s="10"/>
      <c r="E22" s="29"/>
      <c r="F22" s="13">
        <v>-324</v>
      </c>
      <c r="G22" s="39">
        <v>-324</v>
      </c>
      <c r="H22" s="7">
        <v>-1000</v>
      </c>
      <c r="I22" s="34">
        <f t="shared" si="0"/>
        <v>676</v>
      </c>
      <c r="M22" s="7">
        <v>-1000</v>
      </c>
    </row>
    <row r="23" spans="3:13" ht="15.75" thickBot="1">
      <c r="C23" s="31" t="s">
        <v>28</v>
      </c>
      <c r="D23" s="37"/>
      <c r="E23" s="34"/>
      <c r="F23" s="13">
        <f>+-39508-55300</f>
        <v>-94808</v>
      </c>
      <c r="G23" s="39">
        <v>-106335</v>
      </c>
      <c r="H23" s="7">
        <v>-134800</v>
      </c>
      <c r="I23" s="34">
        <f t="shared" si="0"/>
        <v>28465</v>
      </c>
      <c r="M23" s="7">
        <v>-105000</v>
      </c>
    </row>
    <row r="24" spans="3:13" ht="15.75" thickBot="1">
      <c r="C24" s="31" t="s">
        <v>25</v>
      </c>
      <c r="D24" s="37"/>
      <c r="E24" s="38"/>
      <c r="F24" s="13">
        <v>-17030</v>
      </c>
      <c r="G24" s="39">
        <v>-13874</v>
      </c>
      <c r="H24" s="7">
        <v>-15000</v>
      </c>
      <c r="I24" s="34">
        <f t="shared" si="0"/>
        <v>1126</v>
      </c>
      <c r="M24" s="7">
        <v>-14000</v>
      </c>
    </row>
    <row r="25" spans="3:13" ht="13.5" thickBot="1">
      <c r="C25" s="31" t="s">
        <v>16</v>
      </c>
      <c r="D25" s="37"/>
      <c r="E25" s="38"/>
      <c r="F25" s="13"/>
      <c r="G25" s="13"/>
      <c r="H25" s="7">
        <v>-500</v>
      </c>
      <c r="I25" s="34">
        <f t="shared" si="0"/>
        <v>500</v>
      </c>
      <c r="J25" s="27"/>
      <c r="M25" s="7">
        <v>-500</v>
      </c>
    </row>
    <row r="26" spans="3:13" ht="15.75" thickBot="1">
      <c r="C26" s="19" t="s">
        <v>17</v>
      </c>
      <c r="D26" s="20"/>
      <c r="E26" s="21"/>
      <c r="F26" s="13">
        <v>-3996</v>
      </c>
      <c r="G26" s="39">
        <v>-1650</v>
      </c>
      <c r="H26" s="7">
        <v>-4000</v>
      </c>
      <c r="I26" s="34">
        <f t="shared" si="0"/>
        <v>2350</v>
      </c>
      <c r="J26" s="27"/>
      <c r="M26" s="7">
        <v>-3500</v>
      </c>
    </row>
    <row r="27" spans="3:13" ht="15.75" thickBot="1">
      <c r="C27" s="28" t="s">
        <v>26</v>
      </c>
      <c r="D27" s="10"/>
      <c r="E27" s="29"/>
      <c r="F27" s="13">
        <f>+-438-7369-1124-400</f>
        <v>-9331</v>
      </c>
      <c r="G27" s="39">
        <f>+-438-449-1259-2938-800</f>
        <v>-5884</v>
      </c>
      <c r="H27" s="7">
        <v>-5000</v>
      </c>
      <c r="I27" s="34">
        <f t="shared" si="0"/>
        <v>-884</v>
      </c>
      <c r="J27" s="27"/>
      <c r="M27" s="7">
        <v>-5000</v>
      </c>
    </row>
    <row r="28" spans="3:13" ht="15.75" thickBot="1">
      <c r="C28" s="28" t="s">
        <v>18</v>
      </c>
      <c r="D28" s="10"/>
      <c r="E28" s="29"/>
      <c r="F28" s="13">
        <f>+-2971-177</f>
        <v>-3148</v>
      </c>
      <c r="G28" s="39">
        <v>-2535</v>
      </c>
      <c r="H28" s="7">
        <v>-3500</v>
      </c>
      <c r="I28" s="34">
        <f t="shared" si="0"/>
        <v>965</v>
      </c>
      <c r="J28" s="27"/>
      <c r="M28" s="7">
        <v>-3500</v>
      </c>
    </row>
    <row r="29" spans="3:13" ht="15.75" thickBot="1">
      <c r="C29" s="19" t="s">
        <v>19</v>
      </c>
      <c r="D29" s="20"/>
      <c r="E29" s="21"/>
      <c r="F29" s="13">
        <v>-8000</v>
      </c>
      <c r="G29" s="39">
        <v>-8000</v>
      </c>
      <c r="H29" s="7">
        <v>-8000</v>
      </c>
      <c r="I29" s="34">
        <f t="shared" si="0"/>
        <v>0</v>
      </c>
      <c r="J29" s="27"/>
      <c r="M29" s="7">
        <v>-8000</v>
      </c>
    </row>
    <row r="30" spans="3:13" ht="13.5" thickBot="1">
      <c r="C30" s="30" t="s">
        <v>27</v>
      </c>
      <c r="D30" s="11"/>
      <c r="E30" s="29"/>
      <c r="F30" s="34"/>
      <c r="G30" s="34"/>
      <c r="H30" s="7"/>
      <c r="I30" s="34">
        <f t="shared" si="0"/>
        <v>0</v>
      </c>
      <c r="J30" s="27"/>
      <c r="M30" s="7"/>
    </row>
    <row r="31" spans="3:13" ht="13.5" thickBot="1">
      <c r="C31" s="31" t="s">
        <v>20</v>
      </c>
      <c r="D31" s="32"/>
      <c r="E31" s="33"/>
      <c r="F31" s="34">
        <f>SUM(F17:F30)</f>
        <v>-321589</v>
      </c>
      <c r="G31" s="34">
        <f>SUM(G17:G30)</f>
        <v>-302540</v>
      </c>
      <c r="H31" s="13">
        <f>SUM(H17:H30)</f>
        <v>-353000</v>
      </c>
      <c r="I31" s="34">
        <f>SUM(I17:I30)</f>
        <v>50460</v>
      </c>
      <c r="J31" s="27"/>
      <c r="M31" s="13">
        <f>SUM(M17:M30)</f>
        <v>-313000</v>
      </c>
    </row>
    <row r="32" spans="3:13" ht="13.5" thickBot="1">
      <c r="C32" s="30" t="s">
        <v>21</v>
      </c>
      <c r="D32" s="11"/>
      <c r="E32" s="35"/>
      <c r="F32" s="13">
        <f>SUM(F15+F31)</f>
        <v>31444.70000000001</v>
      </c>
      <c r="G32" s="13">
        <f>SUM(G15+G31)</f>
        <v>49225</v>
      </c>
      <c r="H32" s="34">
        <f>SUM(H15+H31)</f>
        <v>0</v>
      </c>
      <c r="I32" s="13">
        <f>SUM(I15+I31)</f>
        <v>49225</v>
      </c>
      <c r="J32" s="28" t="s">
        <v>22</v>
      </c>
      <c r="K32" s="11"/>
      <c r="L32" s="12"/>
      <c r="M32" s="34">
        <f>SUM(M15+M31)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Fredrik Sundblad</cp:lastModifiedBy>
  <cp:lastPrinted>2013-03-27T09:06:10Z</cp:lastPrinted>
  <dcterms:created xsi:type="dcterms:W3CDTF">2009-03-04T19:17:55Z</dcterms:created>
  <dcterms:modified xsi:type="dcterms:W3CDTF">2014-04-08T11:19:02Z</dcterms:modified>
  <cp:category/>
  <cp:version/>
  <cp:contentType/>
  <cp:contentStatus/>
</cp:coreProperties>
</file>